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0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rafrasca/Dropbox/My Mac (Sara’s MacBook Pro)/Desktop/"/>
    </mc:Choice>
  </mc:AlternateContent>
  <xr:revisionPtr revIDLastSave="0" documentId="13_ncr:1_{DCF45455-728B-964D-9F81-E806B848C8C7}" xr6:coauthVersionLast="47" xr6:coauthVersionMax="47" xr10:uidLastSave="{00000000-0000-0000-0000-000000000000}"/>
  <bookViews>
    <workbookView xWindow="0" yWindow="460" windowWidth="28800" windowHeight="16320" xr2:uid="{3FC451D1-D5FB-40C6-A26E-2EF0A2B24D9D}"/>
  </bookViews>
  <sheets>
    <sheet name="Condensed" sheetId="3" r:id="rId1"/>
    <sheet name="Expanded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3" l="1"/>
  <c r="I32" i="3"/>
  <c r="J32" i="3" s="1"/>
  <c r="K32" i="3" s="1"/>
  <c r="L32" i="3" s="1"/>
  <c r="M32" i="3" s="1"/>
  <c r="N32" i="3" s="1"/>
  <c r="O32" i="3" s="1"/>
  <c r="P32" i="3" s="1"/>
  <c r="Q32" i="3" s="1"/>
  <c r="R32" i="3" s="1"/>
  <c r="S32" i="3" s="1"/>
  <c r="T32" i="3" s="1"/>
  <c r="U32" i="3" s="1"/>
  <c r="H26" i="3"/>
  <c r="C26" i="3"/>
  <c r="E26" i="3" s="1"/>
  <c r="F26" i="3" s="1"/>
  <c r="H22" i="3"/>
  <c r="C22" i="3"/>
  <c r="E22" i="3" s="1"/>
  <c r="F22" i="3" s="1"/>
  <c r="H21" i="3"/>
  <c r="C21" i="3"/>
  <c r="E21" i="3" s="1"/>
  <c r="F21" i="3" s="1"/>
  <c r="H17" i="3"/>
  <c r="C17" i="3"/>
  <c r="E17" i="3" s="1"/>
  <c r="F17" i="3" s="1"/>
  <c r="H13" i="3"/>
  <c r="C13" i="3"/>
  <c r="E13" i="3" s="1"/>
  <c r="F13" i="3" s="1"/>
  <c r="H12" i="3"/>
  <c r="C12" i="3"/>
  <c r="E12" i="3" s="1"/>
  <c r="F12" i="3" s="1"/>
  <c r="H8" i="3"/>
  <c r="C8" i="3"/>
  <c r="E8" i="3" s="1"/>
  <c r="F8" i="3" s="1"/>
  <c r="H7" i="3"/>
  <c r="C7" i="3"/>
  <c r="E7" i="3" s="1"/>
  <c r="F7" i="3" s="1"/>
  <c r="H6" i="3"/>
  <c r="C6" i="3"/>
  <c r="E6" i="3" s="1"/>
  <c r="F6" i="3" s="1"/>
  <c r="I5" i="3"/>
  <c r="J5" i="3" s="1"/>
  <c r="K5" i="3" s="1"/>
  <c r="L5" i="3" s="1"/>
  <c r="M5" i="3" s="1"/>
  <c r="N5" i="3" s="1"/>
  <c r="O5" i="3" s="1"/>
  <c r="P5" i="3" s="1"/>
  <c r="Q5" i="3" s="1"/>
  <c r="R5" i="3" s="1"/>
  <c r="S5" i="3" s="1"/>
  <c r="T5" i="3" s="1"/>
  <c r="U5" i="3" s="1"/>
  <c r="B33" i="2" l="1"/>
  <c r="I32" i="2"/>
  <c r="J32" i="2" s="1"/>
  <c r="K32" i="2" s="1"/>
  <c r="L32" i="2" s="1"/>
  <c r="M32" i="2" s="1"/>
  <c r="N32" i="2" s="1"/>
  <c r="O32" i="2" s="1"/>
  <c r="P32" i="2" s="1"/>
  <c r="Q32" i="2" s="1"/>
  <c r="R32" i="2" s="1"/>
  <c r="S32" i="2" s="1"/>
  <c r="T32" i="2" s="1"/>
  <c r="U32" i="2" s="1"/>
  <c r="H26" i="2"/>
  <c r="C26" i="2"/>
  <c r="E26" i="2" s="1"/>
  <c r="F26" i="2" s="1"/>
  <c r="H22" i="2"/>
  <c r="C22" i="2"/>
  <c r="E22" i="2" s="1"/>
  <c r="F22" i="2" s="1"/>
  <c r="H21" i="2"/>
  <c r="C21" i="2"/>
  <c r="E21" i="2" s="1"/>
  <c r="F21" i="2" s="1"/>
  <c r="H17" i="2"/>
  <c r="C17" i="2"/>
  <c r="E17" i="2" s="1"/>
  <c r="F17" i="2" s="1"/>
  <c r="H13" i="2"/>
  <c r="C13" i="2"/>
  <c r="E13" i="2" s="1"/>
  <c r="F13" i="2" s="1"/>
  <c r="H12" i="2"/>
  <c r="C12" i="2"/>
  <c r="E12" i="2" s="1"/>
  <c r="F12" i="2" s="1"/>
  <c r="H8" i="2"/>
  <c r="C8" i="2"/>
  <c r="E8" i="2" s="1"/>
  <c r="F8" i="2" s="1"/>
  <c r="H7" i="2"/>
  <c r="C7" i="2"/>
  <c r="E7" i="2" s="1"/>
  <c r="F7" i="2" s="1"/>
  <c r="H6" i="2"/>
  <c r="C6" i="2"/>
  <c r="E6" i="2" s="1"/>
  <c r="F6" i="2" s="1"/>
  <c r="I5" i="2"/>
  <c r="J5" i="2" s="1"/>
  <c r="K5" i="2" s="1"/>
  <c r="L5" i="2" s="1"/>
  <c r="M5" i="2" s="1"/>
  <c r="N5" i="2" s="1"/>
  <c r="O5" i="2" s="1"/>
  <c r="P5" i="2" s="1"/>
  <c r="Q5" i="2" s="1"/>
  <c r="R5" i="2" s="1"/>
  <c r="S5" i="2" s="1"/>
  <c r="T5" i="2" s="1"/>
  <c r="U5" i="2" s="1"/>
</calcChain>
</file>

<file path=xl/sharedStrings.xml><?xml version="1.0" encoding="utf-8"?>
<sst xmlns="http://schemas.openxmlformats.org/spreadsheetml/2006/main" count="82" uniqueCount="29">
  <si>
    <t xml:space="preserve">FIREPROOF JUMBOTRON™ </t>
  </si>
  <si>
    <t>Week #:</t>
  </si>
  <si>
    <t>Actual by Week #</t>
  </si>
  <si>
    <t>Data Point</t>
  </si>
  <si>
    <t>Annual Goal</t>
  </si>
  <si>
    <t>YTD Target</t>
  </si>
  <si>
    <t>YTD Actual</t>
  </si>
  <si>
    <t>YTD Diff</t>
  </si>
  <si>
    <t>YTD Diff %</t>
  </si>
  <si>
    <t>Weekly Goal</t>
  </si>
  <si>
    <t>$ of Attorney Fees Paid</t>
  </si>
  <si>
    <t># of Attorney Fees Paid</t>
  </si>
  <si>
    <t>$ of Settlements</t>
  </si>
  <si>
    <t>Attorney #1</t>
  </si>
  <si>
    <t>Attorney #2</t>
  </si>
  <si>
    <t>Attorney #3</t>
  </si>
  <si>
    <t># of Settlements</t>
  </si>
  <si>
    <t># of New Calls</t>
  </si>
  <si>
    <t>Case Type #1</t>
  </si>
  <si>
    <t>Case Type #2</t>
  </si>
  <si>
    <t>Case Type #3</t>
  </si>
  <si>
    <t># of New Sgn-ups</t>
  </si>
  <si>
    <t># of Cases Referred Out</t>
  </si>
  <si>
    <t>$ In from Referrals</t>
  </si>
  <si>
    <t># of Complaints filed</t>
  </si>
  <si>
    <t>Goal</t>
  </si>
  <si>
    <t>$ Outstanding Settlements</t>
  </si>
  <si>
    <t># of Active Files</t>
  </si>
  <si>
    <t>Cash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</si>
</sst>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3" fillId="0" borderId="1" xfId="0" applyFont="1" applyBorder="1"/>
    <xf numFmtId="44" fontId="3" fillId="2" borderId="1" xfId="1" applyFont="1" applyFill="1" applyBorder="1"/>
    <xf numFmtId="44" fontId="3" fillId="0" borderId="1" xfId="1" applyFont="1" applyFill="1" applyBorder="1"/>
    <xf numFmtId="9" fontId="3" fillId="2" borderId="1" xfId="2" applyFont="1" applyFill="1" applyBorder="1"/>
    <xf numFmtId="44" fontId="3" fillId="2" borderId="1" xfId="0" applyNumberFormat="1" applyFont="1" applyFill="1" applyBorder="1"/>
    <xf numFmtId="9" fontId="3" fillId="0" borderId="2" xfId="2" applyFont="1" applyFill="1" applyBorder="1"/>
    <xf numFmtId="0" fontId="3" fillId="0" borderId="2" xfId="0" applyFont="1" applyBorder="1"/>
    <xf numFmtId="0" fontId="2" fillId="0" borderId="0" xfId="0" applyFont="1" applyAlignment="1">
      <alignment horizontal="right"/>
    </xf>
    <xf numFmtId="1" fontId="3" fillId="0" borderId="1" xfId="1" applyNumberFormat="1" applyFont="1" applyFill="1" applyBorder="1"/>
    <xf numFmtId="1" fontId="3" fillId="2" borderId="1" xfId="1" applyNumberFormat="1" applyFont="1" applyFill="1" applyBorder="1"/>
    <xf numFmtId="1" fontId="3" fillId="2" borderId="1" xfId="0" applyNumberFormat="1" applyFont="1" applyFill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4" fontId="3" fillId="0" borderId="1" xfId="0" applyNumberFormat="1" applyFont="1" applyBorder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3" fillId="0" borderId="5" xfId="0" applyFont="1" applyBorder="1" applyAlignment="1">
      <alignment horizontal="centerContinuous"/>
    </xf>
    <xf numFmtId="0" fontId="3" fillId="0" borderId="1" xfId="0" applyFont="1" applyBorder="1" applyAlignment="1">
      <alignment horizontal="center"/>
    </xf>
    <xf numFmtId="0" fontId="3" fillId="0" borderId="4" xfId="0" applyFont="1" applyBorder="1"/>
    <xf numFmtId="0" fontId="3" fillId="0" borderId="6" xfId="0" applyFont="1" applyBorder="1"/>
    <xf numFmtId="1" fontId="3" fillId="0" borderId="6" xfId="0" applyNumberFormat="1" applyFont="1" applyBorder="1"/>
    <xf numFmtId="0" fontId="3" fillId="0" borderId="7" xfId="0" applyFont="1" applyBorder="1"/>
    <xf numFmtId="0" fontId="3" fillId="0" borderId="8" xfId="0" applyFont="1" applyBorder="1"/>
    <xf numFmtId="1" fontId="3" fillId="0" borderId="8" xfId="0" applyNumberFormat="1" applyFont="1" applyBorder="1"/>
    <xf numFmtId="0" fontId="3" fillId="0" borderId="1" xfId="0" applyFont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5" fillId="0" borderId="0" xfId="0" applyFont="1" applyAlignment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279400</xdr:colOff>
      <xdr:row>0</xdr:row>
      <xdr:rowOff>50799</xdr:rowOff>
    </xdr:from>
    <xdr:to>
      <xdr:col>0</xdr:col>
      <xdr:colOff>1041400</xdr:colOff>
      <xdr:row>3</xdr:row>
      <xdr:rowOff>109882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9C8B520-E8AB-3440-94BF-13664808EF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50799"/>
          <a:ext cx="762000" cy="9607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749300</xdr:colOff>
      <xdr:row>0</xdr:row>
      <xdr:rowOff>50800</xdr:rowOff>
    </xdr:from>
    <xdr:to>
      <xdr:col>3</xdr:col>
      <xdr:colOff>1406525</xdr:colOff>
      <xdr:row>3</xdr:row>
      <xdr:rowOff>109883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16D7054-2EF3-C240-923C-1DBCB8F521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1400" y="50800"/>
          <a:ext cx="762000" cy="9607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60DBC-38B2-4C9D-B923-B49A727EF017}">
  <dimension ref="A1:U38"/>
  <sheetViews>
    <sheetView tabSelected="1" workbookViewId="0">
      <selection activeCell="D1" sqref="D1"/>
    </sheetView>
  </sheetViews>
  <sheetFormatPr defaultColWidth="9.140625" defaultRowHeight="18.95"/>
  <cols>
    <col min="1" max="1" width="31.140625" style="3" bestFit="1" customWidth="1"/>
    <col min="2" max="2" width="19.7109375" style="3" bestFit="1" customWidth="1"/>
    <col min="3" max="3" width="19.7109375" style="3" hidden="1" customWidth="1"/>
    <col min="4" max="4" width="21.140625" style="3" bestFit="1" customWidth="1"/>
    <col min="5" max="5" width="17.42578125" style="3" hidden="1" customWidth="1"/>
    <col min="6" max="6" width="13" style="3" hidden="1" customWidth="1"/>
    <col min="7" max="7" width="4" style="3" customWidth="1"/>
    <col min="8" max="8" width="17.42578125" style="3" bestFit="1" customWidth="1"/>
    <col min="9" max="9" width="17.7109375" style="3" bestFit="1" customWidth="1"/>
    <col min="10" max="10" width="17.42578125" style="3" bestFit="1" customWidth="1"/>
    <col min="11" max="11" width="17.7109375" style="3" bestFit="1" customWidth="1"/>
    <col min="12" max="21" width="0" style="3" hidden="1" customWidth="1"/>
    <col min="22" max="16384" width="9.140625" style="3"/>
  </cols>
  <sheetData>
    <row r="1" spans="1:21" ht="30.95">
      <c r="D1" s="32" t="s">
        <v>0</v>
      </c>
    </row>
    <row r="2" spans="1:21" ht="20.100000000000001" thickBot="1"/>
    <row r="3" spans="1:21" ht="20.100000000000001" thickBot="1">
      <c r="A3" s="13" t="s">
        <v>1</v>
      </c>
      <c r="B3" s="23">
        <v>13</v>
      </c>
      <c r="I3" s="20" t="s">
        <v>2</v>
      </c>
      <c r="J3" s="21"/>
      <c r="K3" s="22"/>
    </row>
    <row r="4" spans="1:21" ht="20.100000000000001" thickBot="1">
      <c r="A4" s="1"/>
      <c r="I4" s="4"/>
    </row>
    <row r="5" spans="1:21" s="4" customFormat="1" ht="20.100000000000001" thickBot="1">
      <c r="A5" s="5" t="s">
        <v>3</v>
      </c>
      <c r="B5" s="17" t="s">
        <v>4</v>
      </c>
      <c r="C5" s="17" t="s">
        <v>5</v>
      </c>
      <c r="D5" s="17" t="s">
        <v>6</v>
      </c>
      <c r="E5" s="17" t="s">
        <v>7</v>
      </c>
      <c r="F5" s="17" t="s">
        <v>8</v>
      </c>
      <c r="G5" s="18"/>
      <c r="H5" s="17" t="s">
        <v>9</v>
      </c>
      <c r="I5" s="17">
        <f>$B$3</f>
        <v>13</v>
      </c>
      <c r="J5" s="17">
        <f>I5-1</f>
        <v>12</v>
      </c>
      <c r="K5" s="17">
        <f>J5-1</f>
        <v>11</v>
      </c>
      <c r="L5" s="17">
        <f t="shared" ref="L5:U5" si="0">K5-1</f>
        <v>10</v>
      </c>
      <c r="M5" s="17">
        <f t="shared" si="0"/>
        <v>9</v>
      </c>
      <c r="N5" s="17">
        <f t="shared" si="0"/>
        <v>8</v>
      </c>
      <c r="O5" s="17">
        <f t="shared" si="0"/>
        <v>7</v>
      </c>
      <c r="P5" s="17">
        <f t="shared" si="0"/>
        <v>6</v>
      </c>
      <c r="Q5" s="17">
        <f t="shared" si="0"/>
        <v>5</v>
      </c>
      <c r="R5" s="17">
        <f t="shared" si="0"/>
        <v>4</v>
      </c>
      <c r="S5" s="17">
        <f t="shared" si="0"/>
        <v>3</v>
      </c>
      <c r="T5" s="17">
        <f t="shared" si="0"/>
        <v>2</v>
      </c>
      <c r="U5" s="17">
        <f t="shared" si="0"/>
        <v>1</v>
      </c>
    </row>
    <row r="6" spans="1:21" ht="20.100000000000001" thickBot="1">
      <c r="A6" s="6" t="s">
        <v>10</v>
      </c>
      <c r="B6" s="7">
        <v>1560000</v>
      </c>
      <c r="C6" s="7">
        <f t="shared" ref="C6:C22" si="1">B6/52*$B$3</f>
        <v>390000</v>
      </c>
      <c r="D6" s="8">
        <v>405000</v>
      </c>
      <c r="E6" s="7">
        <f t="shared" ref="E6:E22" si="2">D6-C6</f>
        <v>15000</v>
      </c>
      <c r="F6" s="9">
        <f t="shared" ref="F6:F22" si="3">E6/C6</f>
        <v>3.8461538461538464E-2</v>
      </c>
      <c r="G6" s="11"/>
      <c r="H6" s="10">
        <f>B6/52</f>
        <v>30000</v>
      </c>
      <c r="I6" s="8">
        <v>35000</v>
      </c>
      <c r="J6" s="8">
        <v>28000</v>
      </c>
      <c r="K6" s="8">
        <v>30000</v>
      </c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0.100000000000001" thickBot="1">
      <c r="A7" s="6" t="s">
        <v>11</v>
      </c>
      <c r="B7" s="15">
        <v>52</v>
      </c>
      <c r="C7" s="15">
        <f t="shared" si="1"/>
        <v>13</v>
      </c>
      <c r="D7" s="6">
        <v>14</v>
      </c>
      <c r="E7" s="16">
        <f t="shared" si="2"/>
        <v>1</v>
      </c>
      <c r="F7" s="9">
        <f t="shared" si="3"/>
        <v>7.6923076923076927E-2</v>
      </c>
      <c r="G7" s="11"/>
      <c r="H7" s="16">
        <f>B7/52</f>
        <v>1</v>
      </c>
      <c r="I7" s="6">
        <v>2</v>
      </c>
      <c r="J7" s="6">
        <v>1</v>
      </c>
      <c r="K7" s="6">
        <v>1</v>
      </c>
      <c r="L7" s="6"/>
      <c r="M7" s="6"/>
      <c r="N7" s="6"/>
      <c r="O7" s="6"/>
      <c r="P7" s="6"/>
      <c r="Q7" s="6"/>
      <c r="R7" s="6"/>
      <c r="S7" s="6"/>
      <c r="T7" s="6"/>
      <c r="U7" s="6"/>
    </row>
    <row r="8" spans="1:21" ht="20.100000000000001" thickBot="1">
      <c r="A8" s="6" t="s">
        <v>12</v>
      </c>
      <c r="B8" s="7">
        <v>5200000</v>
      </c>
      <c r="C8" s="7">
        <f t="shared" si="1"/>
        <v>1300000</v>
      </c>
      <c r="D8" s="8">
        <v>1650000</v>
      </c>
      <c r="E8" s="7">
        <f t="shared" si="2"/>
        <v>350000</v>
      </c>
      <c r="F8" s="9">
        <f t="shared" si="3"/>
        <v>0.26923076923076922</v>
      </c>
      <c r="G8" s="12"/>
      <c r="H8" s="7">
        <f t="shared" ref="H8:H22" si="4">B8/52</f>
        <v>100000</v>
      </c>
      <c r="I8" s="8">
        <v>275000</v>
      </c>
      <c r="J8" s="8">
        <v>0</v>
      </c>
      <c r="K8" s="8">
        <v>95000</v>
      </c>
      <c r="L8" s="8"/>
      <c r="M8" s="8"/>
      <c r="N8" s="8"/>
      <c r="O8" s="8"/>
      <c r="P8" s="8"/>
      <c r="Q8" s="8"/>
      <c r="R8" s="8"/>
      <c r="S8" s="8"/>
      <c r="T8" s="8"/>
      <c r="U8" s="8"/>
    </row>
    <row r="9" spans="1:21" ht="20.100000000000001" hidden="1" thickBot="1">
      <c r="A9" s="30" t="s">
        <v>13</v>
      </c>
      <c r="B9" s="7"/>
      <c r="C9" s="7"/>
      <c r="D9" s="8"/>
      <c r="E9" s="7"/>
      <c r="F9" s="9"/>
      <c r="G9" s="12"/>
      <c r="H9" s="7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1" ht="20.100000000000001" hidden="1" thickBot="1">
      <c r="A10" s="30" t="s">
        <v>14</v>
      </c>
      <c r="B10" s="7"/>
      <c r="C10" s="7"/>
      <c r="D10" s="8"/>
      <c r="E10" s="7"/>
      <c r="F10" s="9"/>
      <c r="G10" s="12"/>
      <c r="H10" s="7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1" ht="20.100000000000001" hidden="1" thickBot="1">
      <c r="A11" s="30" t="s">
        <v>15</v>
      </c>
      <c r="B11" s="7"/>
      <c r="C11" s="7"/>
      <c r="D11" s="8"/>
      <c r="E11" s="7"/>
      <c r="F11" s="9"/>
      <c r="G11" s="12"/>
      <c r="H11" s="7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1" ht="20.100000000000001" thickBot="1">
      <c r="A12" s="6" t="s">
        <v>16</v>
      </c>
      <c r="B12" s="2">
        <v>52</v>
      </c>
      <c r="C12" s="15">
        <f t="shared" si="1"/>
        <v>13</v>
      </c>
      <c r="D12" s="6">
        <v>17</v>
      </c>
      <c r="E12" s="16">
        <f t="shared" si="2"/>
        <v>4</v>
      </c>
      <c r="F12" s="9">
        <f t="shared" si="3"/>
        <v>0.30769230769230771</v>
      </c>
      <c r="G12" s="12"/>
      <c r="H12" s="16">
        <f t="shared" si="4"/>
        <v>1</v>
      </c>
      <c r="I12" s="6">
        <v>2</v>
      </c>
      <c r="J12" s="6">
        <v>0</v>
      </c>
      <c r="K12" s="6">
        <v>1</v>
      </c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1" ht="20.100000000000001" thickBot="1">
      <c r="A13" s="6" t="s">
        <v>17</v>
      </c>
      <c r="B13" s="2">
        <v>1040</v>
      </c>
      <c r="C13" s="15">
        <f t="shared" si="1"/>
        <v>260</v>
      </c>
      <c r="D13" s="6">
        <v>225</v>
      </c>
      <c r="E13" s="16">
        <f t="shared" si="2"/>
        <v>-35</v>
      </c>
      <c r="F13" s="9">
        <f t="shared" si="3"/>
        <v>-0.13461538461538461</v>
      </c>
      <c r="G13" s="12"/>
      <c r="H13" s="16">
        <f t="shared" si="4"/>
        <v>20</v>
      </c>
      <c r="I13" s="6">
        <v>16</v>
      </c>
      <c r="J13" s="6">
        <v>17</v>
      </c>
      <c r="K13" s="6">
        <v>19</v>
      </c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20.100000000000001" hidden="1" thickBot="1">
      <c r="A14" s="30" t="s">
        <v>18</v>
      </c>
      <c r="B14" s="2"/>
      <c r="C14" s="15"/>
      <c r="D14" s="6"/>
      <c r="E14" s="16"/>
      <c r="F14" s="9"/>
      <c r="G14" s="12"/>
      <c r="H14" s="1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20.100000000000001" hidden="1" thickBot="1">
      <c r="A15" s="30" t="s">
        <v>19</v>
      </c>
      <c r="B15" s="2"/>
      <c r="C15" s="15"/>
      <c r="D15" s="6"/>
      <c r="E15" s="16"/>
      <c r="F15" s="9"/>
      <c r="G15" s="12"/>
      <c r="H15" s="1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20.100000000000001" hidden="1" thickBot="1">
      <c r="A16" s="30" t="s">
        <v>20</v>
      </c>
      <c r="B16" s="2"/>
      <c r="C16" s="15"/>
      <c r="D16" s="6"/>
      <c r="E16" s="16"/>
      <c r="F16" s="9"/>
      <c r="G16" s="12"/>
      <c r="H16" s="1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21" ht="20.100000000000001" thickBot="1">
      <c r="A17" s="6" t="s">
        <v>21</v>
      </c>
      <c r="B17" s="2">
        <v>104</v>
      </c>
      <c r="C17" s="15">
        <f t="shared" si="1"/>
        <v>26</v>
      </c>
      <c r="D17" s="6">
        <v>21</v>
      </c>
      <c r="E17" s="2">
        <f t="shared" si="2"/>
        <v>-5</v>
      </c>
      <c r="F17" s="9">
        <f t="shared" si="3"/>
        <v>-0.19230769230769232</v>
      </c>
      <c r="G17" s="12"/>
      <c r="H17" s="16">
        <f t="shared" si="4"/>
        <v>2</v>
      </c>
      <c r="I17" s="6">
        <v>1</v>
      </c>
      <c r="J17" s="6">
        <v>2</v>
      </c>
      <c r="K17" s="6">
        <v>2</v>
      </c>
      <c r="L17" s="6"/>
      <c r="M17" s="6"/>
      <c r="N17" s="6"/>
      <c r="O17" s="6"/>
      <c r="P17" s="6"/>
      <c r="Q17" s="6"/>
      <c r="R17" s="6"/>
      <c r="S17" s="6"/>
      <c r="T17" s="6"/>
      <c r="U17" s="6"/>
    </row>
    <row r="18" spans="1:21" ht="20.100000000000001" hidden="1" thickBot="1">
      <c r="A18" s="30" t="s">
        <v>18</v>
      </c>
      <c r="B18" s="2"/>
      <c r="C18" s="15"/>
      <c r="D18" s="6"/>
      <c r="E18" s="2"/>
      <c r="F18" s="9"/>
      <c r="G18" s="12"/>
      <c r="H18" s="1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ht="20.100000000000001" hidden="1" thickBot="1">
      <c r="A19" s="30" t="s">
        <v>19</v>
      </c>
      <c r="B19" s="2"/>
      <c r="C19" s="15"/>
      <c r="D19" s="6"/>
      <c r="E19" s="2"/>
      <c r="F19" s="9"/>
      <c r="G19" s="12"/>
      <c r="H19" s="1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21" ht="20.100000000000001" hidden="1" thickBot="1">
      <c r="A20" s="30" t="s">
        <v>20</v>
      </c>
      <c r="B20" s="2"/>
      <c r="C20" s="15"/>
      <c r="D20" s="6"/>
      <c r="E20" s="2"/>
      <c r="F20" s="9"/>
      <c r="G20" s="12"/>
      <c r="H20" s="1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21" ht="20.100000000000001" thickBot="1">
      <c r="A21" s="6" t="s">
        <v>22</v>
      </c>
      <c r="B21" s="2">
        <v>208</v>
      </c>
      <c r="C21" s="15">
        <f t="shared" si="1"/>
        <v>52</v>
      </c>
      <c r="D21" s="6">
        <v>40</v>
      </c>
      <c r="E21" s="2">
        <f t="shared" si="2"/>
        <v>-12</v>
      </c>
      <c r="F21" s="9">
        <f t="shared" si="3"/>
        <v>-0.23076923076923078</v>
      </c>
      <c r="G21" s="12"/>
      <c r="H21" s="16">
        <f t="shared" si="4"/>
        <v>4</v>
      </c>
      <c r="I21" s="6">
        <v>1</v>
      </c>
      <c r="J21" s="6">
        <v>2</v>
      </c>
      <c r="K21" s="6">
        <v>3</v>
      </c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21" ht="20.100000000000001" thickBot="1">
      <c r="A22" s="6" t="s">
        <v>23</v>
      </c>
      <c r="B22" s="7">
        <v>260000</v>
      </c>
      <c r="C22" s="7">
        <f t="shared" si="1"/>
        <v>65000</v>
      </c>
      <c r="D22" s="8">
        <v>92500</v>
      </c>
      <c r="E22" s="7">
        <f t="shared" si="2"/>
        <v>27500</v>
      </c>
      <c r="F22" s="9">
        <f t="shared" si="3"/>
        <v>0.42307692307692307</v>
      </c>
      <c r="G22" s="12"/>
      <c r="H22" s="7">
        <f t="shared" si="4"/>
        <v>5000</v>
      </c>
      <c r="I22" s="8">
        <v>7500</v>
      </c>
      <c r="J22" s="8">
        <v>6000</v>
      </c>
      <c r="K22" s="8">
        <v>8000</v>
      </c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1:21" ht="20.100000000000001" hidden="1" thickBot="1">
      <c r="A23" s="30" t="s">
        <v>13</v>
      </c>
      <c r="B23" s="7"/>
      <c r="C23" s="7"/>
      <c r="D23" s="8"/>
      <c r="E23" s="7"/>
      <c r="F23" s="9"/>
      <c r="G23" s="12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1" ht="20.100000000000001" hidden="1" thickBot="1">
      <c r="A24" s="30" t="s">
        <v>14</v>
      </c>
      <c r="B24" s="7"/>
      <c r="C24" s="7"/>
      <c r="D24" s="8"/>
      <c r="E24" s="7"/>
      <c r="F24" s="9"/>
      <c r="G24" s="12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1:21" ht="20.100000000000001" hidden="1" thickBot="1">
      <c r="A25" s="30" t="s">
        <v>15</v>
      </c>
      <c r="B25" s="7"/>
      <c r="C25" s="7"/>
      <c r="D25" s="8"/>
      <c r="E25" s="7"/>
      <c r="F25" s="9"/>
      <c r="G25" s="12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 ht="20.100000000000001" thickBot="1">
      <c r="A26" s="6" t="s">
        <v>24</v>
      </c>
      <c r="B26" s="2">
        <v>52</v>
      </c>
      <c r="C26" s="15">
        <f>B26/52*$B$3</f>
        <v>13</v>
      </c>
      <c r="D26" s="6">
        <v>13</v>
      </c>
      <c r="E26" s="2">
        <f>D26-C26</f>
        <v>0</v>
      </c>
      <c r="F26" s="9">
        <f>E26/C26</f>
        <v>0</v>
      </c>
      <c r="G26" s="12"/>
      <c r="H26" s="16">
        <f>B26/52</f>
        <v>1</v>
      </c>
      <c r="I26" s="6">
        <v>1</v>
      </c>
      <c r="J26" s="6">
        <v>1</v>
      </c>
      <c r="K26" s="6">
        <v>1</v>
      </c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21" ht="20.100000000000001" hidden="1" thickBot="1">
      <c r="A27" s="30" t="s">
        <v>18</v>
      </c>
      <c r="B27" s="2"/>
      <c r="C27" s="15"/>
      <c r="D27" s="6"/>
      <c r="E27" s="2"/>
      <c r="F27" s="9"/>
      <c r="G27" s="12"/>
      <c r="H27" s="1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21" ht="20.100000000000001" hidden="1" thickBot="1">
      <c r="A28" s="30" t="s">
        <v>19</v>
      </c>
      <c r="B28" s="2"/>
      <c r="C28" s="15"/>
      <c r="D28" s="6"/>
      <c r="E28" s="2"/>
      <c r="F28" s="9"/>
      <c r="G28" s="12"/>
      <c r="H28" s="1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21" ht="20.100000000000001" hidden="1" thickBot="1">
      <c r="A29" s="30" t="s">
        <v>20</v>
      </c>
      <c r="B29" s="2"/>
      <c r="C29" s="15"/>
      <c r="D29" s="6"/>
      <c r="E29" s="2"/>
      <c r="F29" s="9"/>
      <c r="G29" s="12"/>
      <c r="H29" s="1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21" ht="20.100000000000001" hidden="1" thickBot="1">
      <c r="A30" s="6"/>
      <c r="B30" s="2"/>
      <c r="C30" s="2"/>
      <c r="D30" s="6"/>
      <c r="E30" s="2"/>
      <c r="F30" s="2"/>
      <c r="G30" s="12"/>
      <c r="H30" s="1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21" ht="20.100000000000001" thickBot="1">
      <c r="A31" s="24"/>
      <c r="B31" s="24"/>
      <c r="C31" s="25"/>
      <c r="D31" s="25"/>
      <c r="E31" s="25"/>
      <c r="F31" s="25"/>
      <c r="H31" s="26"/>
      <c r="I31" s="24"/>
      <c r="J31" s="24"/>
      <c r="K31" s="24"/>
    </row>
    <row r="32" spans="1:21" ht="20.100000000000001" thickBot="1">
      <c r="A32" s="6"/>
      <c r="B32" s="31" t="s">
        <v>25</v>
      </c>
      <c r="C32" s="27"/>
      <c r="H32" s="28"/>
      <c r="I32" s="17">
        <f>$B$3</f>
        <v>13</v>
      </c>
      <c r="J32" s="17">
        <f>I32-1</f>
        <v>12</v>
      </c>
      <c r="K32" s="17">
        <f>J32-1</f>
        <v>11</v>
      </c>
      <c r="L32" s="17">
        <f t="shared" ref="L32:U32" si="5">K32-1</f>
        <v>10</v>
      </c>
      <c r="M32" s="17">
        <f t="shared" si="5"/>
        <v>9</v>
      </c>
      <c r="N32" s="17">
        <f t="shared" si="5"/>
        <v>8</v>
      </c>
      <c r="O32" s="17">
        <f t="shared" si="5"/>
        <v>7</v>
      </c>
      <c r="P32" s="17">
        <f t="shared" si="5"/>
        <v>6</v>
      </c>
      <c r="Q32" s="17">
        <f t="shared" si="5"/>
        <v>5</v>
      </c>
      <c r="R32" s="17">
        <f t="shared" si="5"/>
        <v>4</v>
      </c>
      <c r="S32" s="17">
        <f t="shared" si="5"/>
        <v>3</v>
      </c>
      <c r="T32" s="17">
        <f t="shared" si="5"/>
        <v>2</v>
      </c>
      <c r="U32" s="17">
        <f t="shared" si="5"/>
        <v>1</v>
      </c>
    </row>
    <row r="33" spans="1:21" ht="20.100000000000001" thickBot="1">
      <c r="A33" s="6" t="s">
        <v>26</v>
      </c>
      <c r="B33" s="10">
        <f>B8/12</f>
        <v>433333.33333333331</v>
      </c>
      <c r="C33" s="27"/>
      <c r="H33" s="29"/>
      <c r="I33" s="8">
        <v>650000</v>
      </c>
      <c r="J33" s="8">
        <v>575000</v>
      </c>
      <c r="K33" s="8">
        <v>550000</v>
      </c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 ht="20.100000000000001" thickBot="1">
      <c r="A34" s="6" t="s">
        <v>27</v>
      </c>
      <c r="B34" s="2">
        <v>150</v>
      </c>
      <c r="C34" s="27"/>
      <c r="H34" s="29"/>
      <c r="I34" s="6">
        <v>154</v>
      </c>
      <c r="J34" s="6">
        <v>153</v>
      </c>
      <c r="K34" s="6">
        <v>155</v>
      </c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21" ht="20.100000000000001" hidden="1" thickBot="1">
      <c r="A35" s="30" t="s">
        <v>18</v>
      </c>
      <c r="B35" s="2"/>
      <c r="C35" s="27"/>
      <c r="H35" s="29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1" ht="20.100000000000001" hidden="1" thickBot="1">
      <c r="A36" s="30" t="s">
        <v>19</v>
      </c>
      <c r="B36" s="2"/>
      <c r="C36" s="27"/>
      <c r="H36" s="29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1" ht="20.100000000000001" hidden="1" thickBot="1">
      <c r="A37" s="30" t="s">
        <v>20</v>
      </c>
      <c r="B37" s="2"/>
      <c r="C37" s="27"/>
      <c r="H37" s="29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1" ht="20.100000000000001" thickBot="1">
      <c r="A38" s="6" t="s">
        <v>28</v>
      </c>
      <c r="B38" s="2"/>
      <c r="C38" s="27"/>
      <c r="H38" s="28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12F51-E156-40DA-B6C7-96BDC5B155F4}">
  <sheetPr>
    <pageSetUpPr fitToPage="1"/>
  </sheetPr>
  <dimension ref="A1:U38"/>
  <sheetViews>
    <sheetView workbookViewId="0">
      <selection activeCell="E1" sqref="E1"/>
    </sheetView>
  </sheetViews>
  <sheetFormatPr defaultColWidth="9.140625" defaultRowHeight="18.95"/>
  <cols>
    <col min="1" max="1" width="31.140625" style="3" bestFit="1" customWidth="1"/>
    <col min="2" max="3" width="19.7109375" style="3" bestFit="1" customWidth="1"/>
    <col min="4" max="4" width="21.140625" style="3" bestFit="1" customWidth="1"/>
    <col min="5" max="5" width="17.42578125" style="3" bestFit="1" customWidth="1"/>
    <col min="6" max="6" width="13" style="3" bestFit="1" customWidth="1"/>
    <col min="7" max="7" width="4" style="3" customWidth="1"/>
    <col min="8" max="8" width="17.42578125" style="3" bestFit="1" customWidth="1"/>
    <col min="9" max="9" width="17.7109375" style="3" bestFit="1" customWidth="1"/>
    <col min="10" max="10" width="17.42578125" style="3" bestFit="1" customWidth="1"/>
    <col min="11" max="11" width="17.7109375" style="3" bestFit="1" customWidth="1"/>
    <col min="12" max="16384" width="9.140625" style="3"/>
  </cols>
  <sheetData>
    <row r="1" spans="1:21" ht="30.95">
      <c r="E1" s="32" t="s">
        <v>0</v>
      </c>
    </row>
    <row r="2" spans="1:21" ht="20.100000000000001" thickBot="1"/>
    <row r="3" spans="1:21" ht="20.100000000000001" thickBot="1">
      <c r="A3" s="13" t="s">
        <v>1</v>
      </c>
      <c r="B3" s="23">
        <v>13</v>
      </c>
      <c r="I3" s="20" t="s">
        <v>2</v>
      </c>
      <c r="J3" s="21"/>
      <c r="K3" s="22"/>
    </row>
    <row r="4" spans="1:21" ht="20.100000000000001" thickBot="1">
      <c r="A4" s="1"/>
      <c r="I4" s="4"/>
    </row>
    <row r="5" spans="1:21" s="4" customFormat="1" ht="20.100000000000001" thickBot="1">
      <c r="A5" s="5" t="s">
        <v>3</v>
      </c>
      <c r="B5" s="17" t="s">
        <v>4</v>
      </c>
      <c r="C5" s="17" t="s">
        <v>5</v>
      </c>
      <c r="D5" s="17" t="s">
        <v>6</v>
      </c>
      <c r="E5" s="17" t="s">
        <v>7</v>
      </c>
      <c r="F5" s="17" t="s">
        <v>8</v>
      </c>
      <c r="G5" s="18"/>
      <c r="H5" s="17" t="s">
        <v>9</v>
      </c>
      <c r="I5" s="17">
        <f>$B$3</f>
        <v>13</v>
      </c>
      <c r="J5" s="17">
        <f>I5-1</f>
        <v>12</v>
      </c>
      <c r="K5" s="17">
        <f>J5-1</f>
        <v>11</v>
      </c>
      <c r="L5" s="17">
        <f t="shared" ref="L5:U5" si="0">K5-1</f>
        <v>10</v>
      </c>
      <c r="M5" s="17">
        <f t="shared" si="0"/>
        <v>9</v>
      </c>
      <c r="N5" s="17">
        <f t="shared" si="0"/>
        <v>8</v>
      </c>
      <c r="O5" s="17">
        <f t="shared" si="0"/>
        <v>7</v>
      </c>
      <c r="P5" s="17">
        <f t="shared" si="0"/>
        <v>6</v>
      </c>
      <c r="Q5" s="17">
        <f t="shared" si="0"/>
        <v>5</v>
      </c>
      <c r="R5" s="17">
        <f t="shared" si="0"/>
        <v>4</v>
      </c>
      <c r="S5" s="17">
        <f t="shared" si="0"/>
        <v>3</v>
      </c>
      <c r="T5" s="17">
        <f t="shared" si="0"/>
        <v>2</v>
      </c>
      <c r="U5" s="17">
        <f t="shared" si="0"/>
        <v>1</v>
      </c>
    </row>
    <row r="6" spans="1:21" ht="20.100000000000001" thickBot="1">
      <c r="A6" s="6" t="s">
        <v>10</v>
      </c>
      <c r="B6" s="8">
        <v>1560000</v>
      </c>
      <c r="C6" s="7">
        <f t="shared" ref="C6:C22" si="1">B6/52*$B$3</f>
        <v>390000</v>
      </c>
      <c r="D6" s="8">
        <v>405000</v>
      </c>
      <c r="E6" s="7">
        <f t="shared" ref="E6:E22" si="2">D6-C6</f>
        <v>15000</v>
      </c>
      <c r="F6" s="9">
        <f t="shared" ref="F6:F22" si="3">E6/C6</f>
        <v>3.8461538461538464E-2</v>
      </c>
      <c r="G6" s="11"/>
      <c r="H6" s="10">
        <f>B6/52</f>
        <v>30000</v>
      </c>
      <c r="I6" s="8">
        <v>35000</v>
      </c>
      <c r="J6" s="8">
        <v>28000</v>
      </c>
      <c r="K6" s="8">
        <v>30000</v>
      </c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0.100000000000001" thickBot="1">
      <c r="A7" s="6" t="s">
        <v>11</v>
      </c>
      <c r="B7" s="14">
        <v>52</v>
      </c>
      <c r="C7" s="15">
        <f t="shared" si="1"/>
        <v>13</v>
      </c>
      <c r="D7" s="6">
        <v>14</v>
      </c>
      <c r="E7" s="16">
        <f t="shared" si="2"/>
        <v>1</v>
      </c>
      <c r="F7" s="9">
        <f t="shared" si="3"/>
        <v>7.6923076923076927E-2</v>
      </c>
      <c r="G7" s="11"/>
      <c r="H7" s="16">
        <f>B7/52</f>
        <v>1</v>
      </c>
      <c r="I7" s="6">
        <v>2</v>
      </c>
      <c r="J7" s="6">
        <v>1</v>
      </c>
      <c r="K7" s="6">
        <v>1</v>
      </c>
      <c r="L7" s="6"/>
      <c r="M7" s="6"/>
      <c r="N7" s="6"/>
      <c r="O7" s="6"/>
      <c r="P7" s="6"/>
      <c r="Q7" s="6"/>
      <c r="R7" s="6"/>
      <c r="S7" s="6"/>
      <c r="T7" s="6"/>
      <c r="U7" s="6"/>
    </row>
    <row r="8" spans="1:21" ht="20.100000000000001" thickBot="1">
      <c r="A8" s="6" t="s">
        <v>12</v>
      </c>
      <c r="B8" s="8">
        <v>5200000</v>
      </c>
      <c r="C8" s="7">
        <f t="shared" si="1"/>
        <v>1300000</v>
      </c>
      <c r="D8" s="8">
        <v>1650000</v>
      </c>
      <c r="E8" s="7">
        <f t="shared" si="2"/>
        <v>350000</v>
      </c>
      <c r="F8" s="9">
        <f t="shared" si="3"/>
        <v>0.26923076923076922</v>
      </c>
      <c r="G8" s="12"/>
      <c r="H8" s="7">
        <f t="shared" ref="H8:H22" si="4">B8/52</f>
        <v>100000</v>
      </c>
      <c r="I8" s="8">
        <v>275000</v>
      </c>
      <c r="J8" s="8">
        <v>0</v>
      </c>
      <c r="K8" s="8">
        <v>95000</v>
      </c>
      <c r="L8" s="8"/>
      <c r="M8" s="8"/>
      <c r="N8" s="8"/>
      <c r="O8" s="8"/>
      <c r="P8" s="8"/>
      <c r="Q8" s="8"/>
      <c r="R8" s="8"/>
      <c r="S8" s="8"/>
      <c r="T8" s="8"/>
      <c r="U8" s="8"/>
    </row>
    <row r="9" spans="1:21" ht="20.100000000000001" thickBot="1">
      <c r="A9" s="30" t="s">
        <v>13</v>
      </c>
      <c r="B9" s="8"/>
      <c r="C9" s="7"/>
      <c r="D9" s="8"/>
      <c r="E9" s="7"/>
      <c r="F9" s="9"/>
      <c r="G9" s="12"/>
      <c r="H9" s="7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1" ht="20.100000000000001" thickBot="1">
      <c r="A10" s="30" t="s">
        <v>14</v>
      </c>
      <c r="B10" s="8"/>
      <c r="C10" s="7"/>
      <c r="D10" s="8"/>
      <c r="E10" s="7"/>
      <c r="F10" s="9"/>
      <c r="G10" s="12"/>
      <c r="H10" s="7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1" ht="20.100000000000001" thickBot="1">
      <c r="A11" s="30" t="s">
        <v>15</v>
      </c>
      <c r="B11" s="8"/>
      <c r="C11" s="7"/>
      <c r="D11" s="8"/>
      <c r="E11" s="7"/>
      <c r="F11" s="9"/>
      <c r="G11" s="12"/>
      <c r="H11" s="7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1" ht="20.100000000000001" thickBot="1">
      <c r="A12" s="6" t="s">
        <v>16</v>
      </c>
      <c r="B12" s="6">
        <v>52</v>
      </c>
      <c r="C12" s="15">
        <f t="shared" si="1"/>
        <v>13</v>
      </c>
      <c r="D12" s="6">
        <v>17</v>
      </c>
      <c r="E12" s="16">
        <f t="shared" si="2"/>
        <v>4</v>
      </c>
      <c r="F12" s="9">
        <f t="shared" si="3"/>
        <v>0.30769230769230771</v>
      </c>
      <c r="G12" s="12"/>
      <c r="H12" s="16">
        <f t="shared" si="4"/>
        <v>1</v>
      </c>
      <c r="I12" s="6">
        <v>2</v>
      </c>
      <c r="J12" s="6">
        <v>0</v>
      </c>
      <c r="K12" s="6">
        <v>1</v>
      </c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1" ht="20.100000000000001" thickBot="1">
      <c r="A13" s="6" t="s">
        <v>17</v>
      </c>
      <c r="B13" s="6">
        <v>1040</v>
      </c>
      <c r="C13" s="15">
        <f t="shared" si="1"/>
        <v>260</v>
      </c>
      <c r="D13" s="6">
        <v>225</v>
      </c>
      <c r="E13" s="16">
        <f t="shared" si="2"/>
        <v>-35</v>
      </c>
      <c r="F13" s="9">
        <f t="shared" si="3"/>
        <v>-0.13461538461538461</v>
      </c>
      <c r="G13" s="12"/>
      <c r="H13" s="16">
        <f t="shared" si="4"/>
        <v>20</v>
      </c>
      <c r="I13" s="6">
        <v>16</v>
      </c>
      <c r="J13" s="6">
        <v>17</v>
      </c>
      <c r="K13" s="6">
        <v>19</v>
      </c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20.100000000000001" thickBot="1">
      <c r="A14" s="30" t="s">
        <v>18</v>
      </c>
      <c r="B14" s="6"/>
      <c r="C14" s="15"/>
      <c r="D14" s="6"/>
      <c r="E14" s="16"/>
      <c r="F14" s="9"/>
      <c r="G14" s="12"/>
      <c r="H14" s="1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20.100000000000001" thickBot="1">
      <c r="A15" s="30" t="s">
        <v>19</v>
      </c>
      <c r="B15" s="6"/>
      <c r="C15" s="15"/>
      <c r="D15" s="6"/>
      <c r="E15" s="16"/>
      <c r="F15" s="9"/>
      <c r="G15" s="12"/>
      <c r="H15" s="1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20.100000000000001" thickBot="1">
      <c r="A16" s="30" t="s">
        <v>20</v>
      </c>
      <c r="B16" s="6"/>
      <c r="C16" s="15"/>
      <c r="D16" s="6"/>
      <c r="E16" s="16"/>
      <c r="F16" s="9"/>
      <c r="G16" s="12"/>
      <c r="H16" s="1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21" ht="20.100000000000001" thickBot="1">
      <c r="A17" s="6" t="s">
        <v>21</v>
      </c>
      <c r="B17" s="6">
        <v>104</v>
      </c>
      <c r="C17" s="15">
        <f t="shared" si="1"/>
        <v>26</v>
      </c>
      <c r="D17" s="6">
        <v>21</v>
      </c>
      <c r="E17" s="2">
        <f t="shared" si="2"/>
        <v>-5</v>
      </c>
      <c r="F17" s="9">
        <f t="shared" si="3"/>
        <v>-0.19230769230769232</v>
      </c>
      <c r="G17" s="12"/>
      <c r="H17" s="16">
        <f t="shared" si="4"/>
        <v>2</v>
      </c>
      <c r="I17" s="6">
        <v>1</v>
      </c>
      <c r="J17" s="6">
        <v>2</v>
      </c>
      <c r="K17" s="6">
        <v>2</v>
      </c>
      <c r="L17" s="6"/>
      <c r="M17" s="6"/>
      <c r="N17" s="6"/>
      <c r="O17" s="6"/>
      <c r="P17" s="6"/>
      <c r="Q17" s="6"/>
      <c r="R17" s="6"/>
      <c r="S17" s="6"/>
      <c r="T17" s="6"/>
      <c r="U17" s="6"/>
    </row>
    <row r="18" spans="1:21" ht="20.100000000000001" thickBot="1">
      <c r="A18" s="30" t="s">
        <v>18</v>
      </c>
      <c r="B18" s="6"/>
      <c r="C18" s="15"/>
      <c r="D18" s="6"/>
      <c r="E18" s="2"/>
      <c r="F18" s="9"/>
      <c r="G18" s="12"/>
      <c r="H18" s="1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ht="20.100000000000001" thickBot="1">
      <c r="A19" s="30" t="s">
        <v>19</v>
      </c>
      <c r="B19" s="6"/>
      <c r="C19" s="15"/>
      <c r="D19" s="6"/>
      <c r="E19" s="2"/>
      <c r="F19" s="9"/>
      <c r="G19" s="12"/>
      <c r="H19" s="1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21" ht="20.100000000000001" thickBot="1">
      <c r="A20" s="30" t="s">
        <v>20</v>
      </c>
      <c r="B20" s="6"/>
      <c r="C20" s="15"/>
      <c r="D20" s="6"/>
      <c r="E20" s="2"/>
      <c r="F20" s="9"/>
      <c r="G20" s="12"/>
      <c r="H20" s="1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21" ht="20.100000000000001" thickBot="1">
      <c r="A21" s="6" t="s">
        <v>22</v>
      </c>
      <c r="B21" s="6">
        <v>208</v>
      </c>
      <c r="C21" s="15">
        <f t="shared" si="1"/>
        <v>52</v>
      </c>
      <c r="D21" s="6">
        <v>40</v>
      </c>
      <c r="E21" s="2">
        <f t="shared" si="2"/>
        <v>-12</v>
      </c>
      <c r="F21" s="9">
        <f t="shared" si="3"/>
        <v>-0.23076923076923078</v>
      </c>
      <c r="G21" s="12"/>
      <c r="H21" s="16">
        <f t="shared" si="4"/>
        <v>4</v>
      </c>
      <c r="I21" s="6">
        <v>1</v>
      </c>
      <c r="J21" s="6">
        <v>2</v>
      </c>
      <c r="K21" s="6">
        <v>3</v>
      </c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21" ht="20.100000000000001" thickBot="1">
      <c r="A22" s="6" t="s">
        <v>23</v>
      </c>
      <c r="B22" s="8">
        <v>260000</v>
      </c>
      <c r="C22" s="7">
        <f t="shared" si="1"/>
        <v>65000</v>
      </c>
      <c r="D22" s="8">
        <v>92500</v>
      </c>
      <c r="E22" s="7">
        <f t="shared" si="2"/>
        <v>27500</v>
      </c>
      <c r="F22" s="9">
        <f t="shared" si="3"/>
        <v>0.42307692307692307</v>
      </c>
      <c r="G22" s="12"/>
      <c r="H22" s="7">
        <f t="shared" si="4"/>
        <v>5000</v>
      </c>
      <c r="I22" s="8">
        <v>7500</v>
      </c>
      <c r="J22" s="8">
        <v>6000</v>
      </c>
      <c r="K22" s="8">
        <v>8000</v>
      </c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1:21" ht="20.100000000000001" thickBot="1">
      <c r="A23" s="30" t="s">
        <v>13</v>
      </c>
      <c r="B23" s="8"/>
      <c r="C23" s="7"/>
      <c r="D23" s="8"/>
      <c r="E23" s="7"/>
      <c r="F23" s="9"/>
      <c r="G23" s="12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1" ht="20.100000000000001" thickBot="1">
      <c r="A24" s="30" t="s">
        <v>14</v>
      </c>
      <c r="B24" s="8"/>
      <c r="C24" s="7"/>
      <c r="D24" s="8"/>
      <c r="E24" s="7"/>
      <c r="F24" s="9"/>
      <c r="G24" s="12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1:21" ht="20.100000000000001" thickBot="1">
      <c r="A25" s="30" t="s">
        <v>15</v>
      </c>
      <c r="B25" s="8"/>
      <c r="C25" s="7"/>
      <c r="D25" s="8"/>
      <c r="E25" s="7"/>
      <c r="F25" s="9"/>
      <c r="G25" s="12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 ht="20.100000000000001" thickBot="1">
      <c r="A26" s="6" t="s">
        <v>24</v>
      </c>
      <c r="B26" s="6">
        <v>52</v>
      </c>
      <c r="C26" s="15">
        <f>B26/52*$B$3</f>
        <v>13</v>
      </c>
      <c r="D26" s="6">
        <v>13</v>
      </c>
      <c r="E26" s="2">
        <f>D26-C26</f>
        <v>0</v>
      </c>
      <c r="F26" s="9">
        <f>E26/C26</f>
        <v>0</v>
      </c>
      <c r="G26" s="12"/>
      <c r="H26" s="16">
        <f>B26/52</f>
        <v>1</v>
      </c>
      <c r="I26" s="6">
        <v>1</v>
      </c>
      <c r="J26" s="6">
        <v>1</v>
      </c>
      <c r="K26" s="6">
        <v>1</v>
      </c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21" ht="20.100000000000001" thickBot="1">
      <c r="A27" s="30" t="s">
        <v>18</v>
      </c>
      <c r="B27" s="6"/>
      <c r="C27" s="15"/>
      <c r="D27" s="6"/>
      <c r="E27" s="2"/>
      <c r="F27" s="9"/>
      <c r="G27" s="12"/>
      <c r="H27" s="1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21" ht="20.100000000000001" thickBot="1">
      <c r="A28" s="30" t="s">
        <v>19</v>
      </c>
      <c r="B28" s="6"/>
      <c r="C28" s="15"/>
      <c r="D28" s="6"/>
      <c r="E28" s="2"/>
      <c r="F28" s="9"/>
      <c r="G28" s="12"/>
      <c r="H28" s="1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21" ht="20.100000000000001" thickBot="1">
      <c r="A29" s="30" t="s">
        <v>20</v>
      </c>
      <c r="B29" s="6"/>
      <c r="C29" s="15"/>
      <c r="D29" s="6"/>
      <c r="E29" s="2"/>
      <c r="F29" s="9"/>
      <c r="G29" s="12"/>
      <c r="H29" s="1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21" ht="20.100000000000001" thickBot="1">
      <c r="A30" s="6"/>
      <c r="B30" s="6"/>
      <c r="C30" s="2"/>
      <c r="D30" s="6"/>
      <c r="E30" s="2"/>
      <c r="F30" s="2"/>
      <c r="G30" s="12"/>
      <c r="H30" s="1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21" ht="20.100000000000001" thickBot="1">
      <c r="A31" s="24"/>
      <c r="B31" s="24"/>
      <c r="C31" s="25"/>
      <c r="D31" s="25"/>
      <c r="E31" s="25"/>
      <c r="F31" s="25"/>
      <c r="H31" s="26"/>
      <c r="I31" s="24"/>
      <c r="J31" s="24"/>
      <c r="K31" s="24"/>
    </row>
    <row r="32" spans="1:21" ht="20.100000000000001" thickBot="1">
      <c r="A32" s="6"/>
      <c r="B32" s="17" t="s">
        <v>25</v>
      </c>
      <c r="C32" s="27"/>
      <c r="H32" s="28"/>
      <c r="I32" s="17">
        <f>$B$3</f>
        <v>13</v>
      </c>
      <c r="J32" s="17">
        <f>I32-1</f>
        <v>12</v>
      </c>
      <c r="K32" s="17">
        <f>J32-1</f>
        <v>11</v>
      </c>
      <c r="L32" s="17">
        <f t="shared" ref="L32:U32" si="5">K32-1</f>
        <v>10</v>
      </c>
      <c r="M32" s="17">
        <f t="shared" si="5"/>
        <v>9</v>
      </c>
      <c r="N32" s="17">
        <f t="shared" si="5"/>
        <v>8</v>
      </c>
      <c r="O32" s="17">
        <f t="shared" si="5"/>
        <v>7</v>
      </c>
      <c r="P32" s="17">
        <f t="shared" si="5"/>
        <v>6</v>
      </c>
      <c r="Q32" s="17">
        <f t="shared" si="5"/>
        <v>5</v>
      </c>
      <c r="R32" s="17">
        <f t="shared" si="5"/>
        <v>4</v>
      </c>
      <c r="S32" s="17">
        <f t="shared" si="5"/>
        <v>3</v>
      </c>
      <c r="T32" s="17">
        <f t="shared" si="5"/>
        <v>2</v>
      </c>
      <c r="U32" s="17">
        <f t="shared" si="5"/>
        <v>1</v>
      </c>
    </row>
    <row r="33" spans="1:21" ht="20.100000000000001" thickBot="1">
      <c r="A33" s="6" t="s">
        <v>26</v>
      </c>
      <c r="B33" s="19">
        <f>B8/12</f>
        <v>433333.33333333331</v>
      </c>
      <c r="C33" s="27"/>
      <c r="H33" s="29"/>
      <c r="I33" s="8">
        <v>650000</v>
      </c>
      <c r="J33" s="8">
        <v>575000</v>
      </c>
      <c r="K33" s="8">
        <v>550000</v>
      </c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 ht="20.100000000000001" thickBot="1">
      <c r="A34" s="6" t="s">
        <v>27</v>
      </c>
      <c r="B34" s="6">
        <v>150</v>
      </c>
      <c r="C34" s="27"/>
      <c r="H34" s="29"/>
      <c r="I34" s="6">
        <v>154</v>
      </c>
      <c r="J34" s="6">
        <v>153</v>
      </c>
      <c r="K34" s="6">
        <v>155</v>
      </c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21" ht="20.100000000000001" thickBot="1">
      <c r="A35" s="30" t="s">
        <v>18</v>
      </c>
      <c r="B35" s="6"/>
      <c r="C35" s="27"/>
      <c r="H35" s="29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1" ht="20.100000000000001" thickBot="1">
      <c r="A36" s="30" t="s">
        <v>19</v>
      </c>
      <c r="B36" s="6"/>
      <c r="C36" s="27"/>
      <c r="H36" s="29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1" ht="20.100000000000001" thickBot="1">
      <c r="A37" s="30" t="s">
        <v>20</v>
      </c>
      <c r="B37" s="6"/>
      <c r="C37" s="27"/>
      <c r="H37" s="29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1" ht="20.100000000000001" thickBot="1">
      <c r="A38" s="6" t="s">
        <v>28</v>
      </c>
      <c r="B38" s="8"/>
      <c r="C38" s="27"/>
      <c r="H38" s="28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</sheetData>
  <pageMargins left="0.25" right="0.25" top="0.75" bottom="0.75" header="0.3" footer="0.3"/>
  <pageSetup scale="4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7e2661f-cba8-4e6d-9247-3600b8777c11">
      <Terms xmlns="http://schemas.microsoft.com/office/infopath/2007/PartnerControls"/>
    </lcf76f155ced4ddcb4097134ff3c332f>
    <TaxCatchAll xmlns="7aadd685-32a3-42bb-90cb-7c3e76b13a0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90D64994F29841AF123DE07E3C6D33" ma:contentTypeVersion="10" ma:contentTypeDescription="Create a new document." ma:contentTypeScope="" ma:versionID="d916d23efa87268ff87bd5132bd76905">
  <xsd:schema xmlns:xsd="http://www.w3.org/2001/XMLSchema" xmlns:xs="http://www.w3.org/2001/XMLSchema" xmlns:p="http://schemas.microsoft.com/office/2006/metadata/properties" xmlns:ns2="57e2661f-cba8-4e6d-9247-3600b8777c11" xmlns:ns3="7aadd685-32a3-42bb-90cb-7c3e76b13a06" targetNamespace="http://schemas.microsoft.com/office/2006/metadata/properties" ma:root="true" ma:fieldsID="fe810baa387183daa581be45f0187694" ns2:_="" ns3:_="">
    <xsd:import namespace="57e2661f-cba8-4e6d-9247-3600b8777c11"/>
    <xsd:import namespace="7aadd685-32a3-42bb-90cb-7c3e76b13a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2661f-cba8-4e6d-9247-3600b8777c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a11e3cd0-8854-4a94-96d2-a5e6fe3f65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add685-32a3-42bb-90cb-7c3e76b13a06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bc415f72-e15d-47c6-adc2-6c03a565f509}" ma:internalName="TaxCatchAll" ma:showField="CatchAllData" ma:web="7aadd685-32a3-42bb-90cb-7c3e76b13a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0CA0F4-A2F0-4EF0-80F6-06E9D12B6152}"/>
</file>

<file path=customXml/itemProps2.xml><?xml version="1.0" encoding="utf-8"?>
<ds:datastoreItem xmlns:ds="http://schemas.openxmlformats.org/officeDocument/2006/customXml" ds:itemID="{E8A073FF-4A2F-4F9C-8D9B-028DC7B7EB08}"/>
</file>

<file path=customXml/itemProps3.xml><?xml version="1.0" encoding="utf-8"?>
<ds:datastoreItem xmlns:ds="http://schemas.openxmlformats.org/officeDocument/2006/customXml" ds:itemID="{43354F45-4EE4-4AB5-90D7-8046096574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 Nachazel</dc:creator>
  <cp:keywords/>
  <dc:description/>
  <cp:lastModifiedBy>Melissa Stewart</cp:lastModifiedBy>
  <cp:revision/>
  <dcterms:created xsi:type="dcterms:W3CDTF">2019-07-19T13:11:42Z</dcterms:created>
  <dcterms:modified xsi:type="dcterms:W3CDTF">2022-12-08T15:27:14Z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0x0101000290D64994F29841AF123DE07E3C6D33</vt:lpwstr>
  </property>
  <property fmtid="{D5CDD505-2E9C-101B-9397-08002B2CF9AE}" pid="3" name="Order">
    <vt:r8>98600</vt:r8>
  </property>
  <property fmtid="{D5CDD505-2E9C-101B-9397-08002B2CF9AE}" pid="4" name="MediaServiceImageTags">
    <vt:lpwstr/>
  </property>
  <property fmtid="{D5CDD505-2E9C-101B-9397-08002B2CF9AE}" pid="5" name="GUID">
    <vt:lpwstr>4a0fe64c-e400-4862-8a89-4a9fbb656a28</vt:lpwstr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SharedWithUsers">
    <vt:lpwstr/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2" name="TemplateUrl">
    <vt:lpwstr/>
  </property>
  <property fmtid="{D5CDD505-2E9C-101B-9397-08002B2CF9AE}" pid="13" name="ComplianceAssetId">
    <vt:lpwstr/>
  </property>
  <property fmtid="{D5CDD505-2E9C-101B-9397-08002B2CF9AE}" pid="14" name="_ExtendedDescription">
    <vt:lpwstr/>
  </property>
  <property fmtid="{D5CDD505-2E9C-101B-9397-08002B2CF9AE}" pid="15" name="TriggerFlowInfo">
    <vt:lpwstr/>
  </property>
</Properties>
</file>